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Masse &amp; Centrage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<sst xmlns="http://schemas.openxmlformats.org/spreadsheetml/2006/main" count="38" uniqueCount="31">
  <si>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Masse</t>
  </si>
  <si>
    <t>Bras de levier</t>
  </si>
  <si>
    <t>Moment</t>
  </si>
  <si>
    <t>Consommation horaire</t>
  </si>
  <si>
    <t>(kg)</t>
  </si>
  <si>
    <t>(m)</t>
  </si>
  <si>
    <t>(m.kg)</t>
  </si>
  <si>
    <t>Décollage</t>
  </si>
  <si>
    <t>Atterrissage</t>
  </si>
  <si>
    <t>L</t>
  </si>
  <si>
    <t>L/h</t>
  </si>
  <si>
    <t>Avion vide équipé</t>
  </si>
  <si>
    <t>Total</t>
  </si>
  <si>
    <t>Centrage</t>
  </si>
  <si>
    <t>h</t>
  </si>
  <si>
    <t>Devis de masses
et de centrage</t>
  </si>
  <si>
    <t xml:space="preserve">Essence </t>
  </si>
  <si>
    <t>Par défaut on n'accède qu'aux cellules jaunes</t>
  </si>
  <si>
    <t>Chargement des passagers</t>
  </si>
  <si>
    <t>Pilote</t>
  </si>
  <si>
    <t>Bagages</t>
  </si>
  <si>
    <t>Essence consommée (L)</t>
  </si>
  <si>
    <t>Places avants</t>
  </si>
  <si>
    <t>F-GCAR</t>
  </si>
  <si>
    <t>Bagages (max. 60 kg)</t>
  </si>
  <si>
    <t xml:space="preserve">Passager </t>
  </si>
  <si>
    <t>essence à l'arrivée</t>
  </si>
  <si>
    <t>Pass.arrières</t>
  </si>
  <si>
    <t>Pass.</t>
  </si>
  <si>
    <t>Durée du vol (en centièmes)</t>
  </si>
  <si>
    <t>Essence: 228L utilisables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</si>
</sst>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%"/>
    <numFmt numFmtId="179" formatCode="#,##0.000"/>
  </numFmts>
  <fonts count="5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0"/>
    </font>
    <font>
      <sz val="8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.75"/>
      <color indexed="8"/>
      <name val="Arial"/>
      <family val="0"/>
    </font>
    <font>
      <b/>
      <i/>
      <sz val="11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2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13" xfId="0" applyFill="1" applyBorder="1" applyAlignment="1" applyProtection="1">
      <alignment horizontal="left" vertical="center"/>
      <protection hidden="1"/>
    </xf>
    <xf numFmtId="1" fontId="0" fillId="34" borderId="14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5" borderId="14" xfId="0" applyFont="1" applyFill="1" applyBorder="1" applyAlignment="1" applyProtection="1">
      <alignment horizontal="left"/>
      <protection hidden="1"/>
    </xf>
    <xf numFmtId="0" fontId="0" fillId="0" borderId="13" xfId="0" applyFill="1" applyBorder="1" applyAlignment="1" applyProtection="1">
      <alignment horizontal="left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 horizontal="left"/>
      <protection hidden="1"/>
    </xf>
    <xf numFmtId="1" fontId="0" fillId="34" borderId="10" xfId="0" applyNumberForma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15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5" borderId="16" xfId="0" applyFill="1" applyBorder="1" applyAlignment="1" applyProtection="1">
      <alignment horizontal="center" vertical="center" wrapText="1"/>
      <protection hidden="1"/>
    </xf>
    <xf numFmtId="0" fontId="0" fillId="35" borderId="17" xfId="0" applyFill="1" applyBorder="1" applyAlignment="1" applyProtection="1">
      <alignment horizontal="center"/>
      <protection hidden="1"/>
    </xf>
    <xf numFmtId="0" fontId="0" fillId="35" borderId="17" xfId="0" applyFill="1" applyBorder="1" applyAlignment="1" applyProtection="1">
      <alignment horizontal="center" wrapText="1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 wrapText="1"/>
      <protection hidden="1"/>
    </xf>
    <xf numFmtId="0" fontId="1" fillId="35" borderId="14" xfId="0" applyFont="1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172" fontId="0" fillId="34" borderId="14" xfId="0" applyNumberFormat="1" applyFill="1" applyBorder="1" applyAlignment="1" applyProtection="1">
      <alignment/>
      <protection hidden="1"/>
    </xf>
    <xf numFmtId="172" fontId="0" fillId="0" borderId="0" xfId="0" applyNumberFormat="1" applyFill="1" applyBorder="1" applyAlignment="1" applyProtection="1">
      <alignment/>
      <protection hidden="1"/>
    </xf>
    <xf numFmtId="172" fontId="0" fillId="0" borderId="18" xfId="0" applyNumberFormat="1" applyFill="1" applyBorder="1" applyAlignment="1" applyProtection="1">
      <alignment/>
      <protection hidden="1"/>
    </xf>
    <xf numFmtId="0" fontId="4" fillId="35" borderId="14" xfId="0" applyFont="1" applyFill="1" applyBorder="1" applyAlignment="1" applyProtection="1">
      <alignment/>
      <protection hidden="1"/>
    </xf>
    <xf numFmtId="172" fontId="0" fillId="34" borderId="19" xfId="0" applyNumberFormat="1" applyFill="1" applyBorder="1" applyAlignment="1" applyProtection="1">
      <alignment/>
      <protection hidden="1"/>
    </xf>
    <xf numFmtId="173" fontId="3" fillId="36" borderId="14" xfId="0" applyNumberFormat="1" applyFont="1" applyFill="1" applyBorder="1" applyAlignment="1" applyProtection="1">
      <alignment/>
      <protection hidden="1"/>
    </xf>
    <xf numFmtId="179" fontId="3" fillId="36" borderId="14" xfId="50" applyNumberFormat="1" applyFont="1" applyFill="1" applyBorder="1" applyAlignment="1" applyProtection="1">
      <alignment/>
      <protection hidden="1"/>
    </xf>
    <xf numFmtId="173" fontId="0" fillId="34" borderId="14" xfId="0" applyNumberFormat="1" applyFill="1" applyBorder="1" applyAlignment="1" applyProtection="1">
      <alignment/>
      <protection hidden="1"/>
    </xf>
    <xf numFmtId="173" fontId="0" fillId="0" borderId="0" xfId="0" applyNumberFormat="1" applyFill="1" applyBorder="1" applyAlignment="1" applyProtection="1">
      <alignment/>
      <protection hidden="1"/>
    </xf>
    <xf numFmtId="0" fontId="6" fillId="0" borderId="19" xfId="0" applyFont="1" applyFill="1" applyBorder="1" applyAlignment="1" applyProtection="1">
      <alignment/>
      <protection hidden="1"/>
    </xf>
    <xf numFmtId="0" fontId="9" fillId="0" borderId="20" xfId="0" applyFont="1" applyFill="1" applyBorder="1" applyAlignment="1" applyProtection="1">
      <alignment/>
      <protection hidden="1"/>
    </xf>
    <xf numFmtId="0" fontId="7" fillId="37" borderId="21" xfId="0" applyFont="1" applyFill="1" applyBorder="1" applyAlignment="1" applyProtection="1">
      <alignment horizontal="center" vertical="center" wrapText="1"/>
      <protection hidden="1"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7" fillId="37" borderId="16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173" fontId="0" fillId="34" borderId="14" xfId="50" applyNumberFormat="1" applyFont="1" applyFill="1" applyBorder="1" applyAlignment="1" applyProtection="1">
      <alignment/>
      <protection hidden="1"/>
    </xf>
    <xf numFmtId="0" fontId="3" fillId="38" borderId="10" xfId="0" applyFont="1" applyFill="1" applyBorder="1" applyAlignment="1" applyProtection="1">
      <alignment horizontal="center"/>
      <protection hidden="1"/>
    </xf>
    <xf numFmtId="0" fontId="3" fillId="38" borderId="18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3" fillId="38" borderId="23" xfId="0" applyFont="1" applyFill="1" applyBorder="1" applyAlignment="1" applyProtection="1">
      <alignment horizontal="center"/>
      <protection hidden="1"/>
    </xf>
    <xf numFmtId="0" fontId="8" fillId="39" borderId="0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37" borderId="11" xfId="0" applyFont="1" applyFill="1" applyBorder="1" applyAlignment="1" applyProtection="1">
      <alignment horizontal="center" vertical="center" wrapText="1"/>
      <protection hidden="1"/>
    </xf>
    <xf numFmtId="0" fontId="7" fillId="37" borderId="15" xfId="0" applyFont="1" applyFill="1" applyBorder="1" applyAlignment="1" applyProtection="1">
      <alignment horizontal="center" vertical="center" wrapText="1"/>
      <protection hidden="1"/>
    </xf>
    <xf numFmtId="0" fontId="7" fillId="37" borderId="2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top"/>
      <protection/>
    </xf>
    <xf numFmtId="0" fontId="5" fillId="0" borderId="0" xfId="0" applyFont="1" applyAlignment="1">
      <alignment horizontal="left" vertical="top"/>
    </xf>
    <xf numFmtId="0" fontId="0" fillId="35" borderId="16" xfId="0" applyFont="1" applyFill="1" applyBorder="1" applyAlignment="1" applyProtection="1">
      <alignment horizontal="left" vertical="center"/>
      <protection hidden="1"/>
    </xf>
    <xf numFmtId="0" fontId="0" fillId="35" borderId="17" xfId="0" applyFont="1" applyFill="1" applyBorder="1" applyAlignment="1" applyProtection="1">
      <alignment horizontal="left" vertical="center"/>
      <protection hidden="1"/>
    </xf>
    <xf numFmtId="0" fontId="0" fillId="33" borderId="16" xfId="0" applyFill="1" applyBorder="1" applyAlignment="1" applyProtection="1">
      <alignment horizontal="right" vertical="center"/>
      <protection locked="0"/>
    </xf>
    <xf numFmtId="0" fontId="0" fillId="33" borderId="17" xfId="0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35" borderId="10" xfId="0" applyFont="1" applyFill="1" applyBorder="1" applyAlignment="1" applyProtection="1">
      <alignment horizontal="left"/>
      <protection hidden="1"/>
    </xf>
    <xf numFmtId="0" fontId="0" fillId="0" borderId="20" xfId="0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3">
    <dxf>
      <font>
        <b/>
        <i/>
        <color indexed="57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57"/>
      </font>
      <fill>
        <patternFill>
          <f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/>
    <dxf>
      <font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8"/>
      </font>
      <fill>
        <patternFill>
          <bgColor indexed="51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51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11175"/>
          <c:w val="0.867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'Masse &amp; Centrage'!$D$10</c:f>
              <c:strCache>
                <c:ptCount val="1"/>
                <c:pt idx="0">
                  <c:v>Décollage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'Masse &amp; Centrage'!$D$22</c:f>
              <c:numCache/>
            </c:numRef>
          </c:xVal>
          <c:yVal>
            <c:numRef>
              <c:f>'Masse &amp; Centrage'!$D$21</c:f>
              <c:numCache/>
            </c:numRef>
          </c:yVal>
          <c:smooth val="0"/>
        </c:ser>
        <c:ser>
          <c:idx val="1"/>
          <c:order val="1"/>
          <c:tx>
            <c:strRef>
              <c:f>'Masse &amp; Centrage'!$H$10</c:f>
              <c:strCache>
                <c:ptCount val="1"/>
                <c:pt idx="0">
                  <c:v>Atterrissage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'Masse &amp; Centrage'!$H$22</c:f>
              <c:numCache/>
            </c:numRef>
          </c:xVal>
          <c:yVal>
            <c:numRef>
              <c:f>'Masse &amp; Centrage'!$H$21</c:f>
              <c:numCache/>
            </c:numRef>
          </c:yVal>
          <c:smooth val="0"/>
        </c:ser>
        <c:axId val="21894832"/>
        <c:axId val="62835761"/>
      </c:scatterChart>
      <c:valAx>
        <c:axId val="21894832"/>
        <c:scaling>
          <c:orientation val="minMax"/>
          <c:max val="0.5"/>
          <c:min val="0.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du CG au point de référence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35761"/>
        <c:crosses val="autoZero"/>
        <c:crossBetween val="midCat"/>
        <c:dispUnits/>
      </c:valAx>
      <c:valAx>
        <c:axId val="62835761"/>
        <c:scaling>
          <c:orientation val="minMax"/>
          <c:max val="12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 (kg)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948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65"/>
          <c:y val="0.0165"/>
          <c:w val="0.4597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0.73175</cdr:x>
      <cdr:y>0.07475</cdr:y>
    </cdr:from>
    <cdr:to>
      <cdr:x>1</cdr:x>
      <cdr:y>0.131</cdr:y>
    </cdr:to>
    <cdr:sp>
      <cdr:nvSpPr>
        <cdr:cNvPr id="1" name="Text Box 8"/>
        <cdr:cNvSpPr txBox="1">
          <a:spLocks noChangeArrowheads="1"/>
        </cdr:cNvSpPr>
      </cdr:nvSpPr>
      <cdr:spPr>
        <a:xfrm>
          <a:off x="4286250" y="304800"/>
          <a:ext cx="1590675" cy="238125"/>
        </a:xfrm>
        <a:prstGeom prst="rect">
          <a:avLst/>
        </a:prstGeom>
        <a:solidFill>
          <a:srgbClr val="CCFFCC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masse max. 1150 kg
</a:t>
          </a:r>
        </a:p>
      </cdr:txBody>
    </cdr:sp>
  </cdr:relSizeAnchor>
  <cdr:relSizeAnchor xmlns:cdr="http://schemas.openxmlformats.org/drawingml/2006/chartDrawing">
    <cdr:from>
      <cdr:x>0.20475</cdr:x>
      <cdr:y>0.40575</cdr:y>
    </cdr:from>
    <cdr:to>
      <cdr:x>0.20475</cdr:x>
      <cdr:y>0.85125</cdr:y>
    </cdr:to>
    <cdr:sp>
      <cdr:nvSpPr>
        <cdr:cNvPr id="2" name="Line 34"/>
        <cdr:cNvSpPr>
          <a:spLocks/>
        </cdr:cNvSpPr>
      </cdr:nvSpPr>
      <cdr:spPr>
        <a:xfrm flipH="1" flipV="1">
          <a:off x="1200150" y="1676400"/>
          <a:ext cx="0" cy="1847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0.51175</cdr:x>
      <cdr:y>0.1885</cdr:y>
    </cdr:from>
    <cdr:to>
      <cdr:x>0.7575</cdr:x>
      <cdr:y>0.1885</cdr:y>
    </cdr:to>
    <cdr:sp>
      <cdr:nvSpPr>
        <cdr:cNvPr id="3" name="Line 35"/>
        <cdr:cNvSpPr>
          <a:spLocks/>
        </cdr:cNvSpPr>
      </cdr:nvSpPr>
      <cdr:spPr>
        <a:xfrm flipV="1">
          <a:off x="3000375" y="781050"/>
          <a:ext cx="1438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0.75675</cdr:x>
      <cdr:y>0.1885</cdr:y>
    </cdr:from>
    <cdr:to>
      <cdr:x>0.75675</cdr:x>
      <cdr:y>0.8515</cdr:y>
    </cdr:to>
    <cdr:sp>
      <cdr:nvSpPr>
        <cdr:cNvPr id="4" name="Line 38"/>
        <cdr:cNvSpPr>
          <a:spLocks/>
        </cdr:cNvSpPr>
      </cdr:nvSpPr>
      <cdr:spPr>
        <a:xfrm flipV="1">
          <a:off x="4438650" y="781050"/>
          <a:ext cx="0" cy="2752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0.20475</cdr:x>
      <cdr:y>0.1885</cdr:y>
    </cdr:from>
    <cdr:to>
      <cdr:x>0.51175</cdr:x>
      <cdr:y>0.40575</cdr:y>
    </cdr:to>
    <cdr:sp>
      <cdr:nvSpPr>
        <cdr:cNvPr id="5" name="Line 40"/>
        <cdr:cNvSpPr>
          <a:spLocks/>
        </cdr:cNvSpPr>
      </cdr:nvSpPr>
      <cdr:spPr>
        <a:xfrm flipV="1">
          <a:off x="1200150" y="781050"/>
          <a:ext cx="1800225" cy="9048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0.7915</cdr:x>
      <cdr:y>0.5775</cdr:y>
    </cdr:from>
    <cdr:to>
      <cdr:x>1</cdr:x>
      <cdr:y>0.6335</cdr:y>
    </cdr:to>
    <cdr:sp>
      <cdr:nvSpPr>
        <cdr:cNvPr id="6" name="Text Box 42"/>
        <cdr:cNvSpPr txBox="1">
          <a:spLocks noChangeArrowheads="1"/>
        </cdr:cNvSpPr>
      </cdr:nvSpPr>
      <cdr:spPr>
        <a:xfrm>
          <a:off x="4638675" y="2390775"/>
          <a:ext cx="1238250" cy="228600"/>
        </a:xfrm>
        <a:prstGeom prst="rect">
          <a:avLst/>
        </a:prstGeom>
        <a:solidFill>
          <a:srgbClr val="CCFFCC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max. 0,436
</a:t>
          </a:r>
        </a:p>
      </cdr:txBody>
    </cdr:sp>
  </cdr:relSizeAnchor>
  <cdr:relSizeAnchor xmlns:cdr="http://schemas.openxmlformats.org/drawingml/2006/chartDrawing">
    <cdr:from>
      <cdr:x>0.76825</cdr:x>
      <cdr:y>0.63125</cdr:y>
    </cdr:from>
    <cdr:to>
      <cdr:x>0.7915</cdr:x>
      <cdr:y>0.66125</cdr:y>
    </cdr:to>
    <cdr:sp>
      <cdr:nvSpPr>
        <cdr:cNvPr id="7" name="Line 43"/>
        <cdr:cNvSpPr>
          <a:spLocks/>
        </cdr:cNvSpPr>
      </cdr:nvSpPr>
      <cdr:spPr>
        <a:xfrm flipH="1">
          <a:off x="4505325" y="2619375"/>
          <a:ext cx="1333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0.73175</cdr:x>
      <cdr:y>0.13125</cdr:y>
    </cdr:from>
    <cdr:to>
      <cdr:x>0.7395</cdr:x>
      <cdr:y>0.1885</cdr:y>
    </cdr:to>
    <cdr:sp>
      <cdr:nvSpPr>
        <cdr:cNvPr id="8" name="Line 45"/>
        <cdr:cNvSpPr>
          <a:spLocks/>
        </cdr:cNvSpPr>
      </cdr:nvSpPr>
      <cdr:spPr>
        <a:xfrm flipH="1">
          <a:off x="4286250" y="542925"/>
          <a:ext cx="476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23</xdr:row>
      <xdr:rowOff>152400</xdr:rowOff>
    </xdr:from>
    <xdr:to>
      <xdr:col>9</xdr:col>
      <xdr:colOff>590550</xdr:colOff>
      <xdr:row>49</xdr:row>
      <xdr:rowOff>95250</xdr:rowOff>
    </xdr:to>
    <xdr:graphicFrame>
      <xdr:nvGraphicFramePr>
        <xdr:cNvPr id="1" name="Chart 1"/>
        <xdr:cNvGraphicFramePr/>
      </xdr:nvGraphicFramePr>
      <xdr:xfrm>
        <a:off x="161925" y="4476750"/>
        <a:ext cx="58674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247650</xdr:colOff>
      <xdr:row>2</xdr:row>
      <xdr:rowOff>171450</xdr:rowOff>
    </xdr:from>
    <xdr:to>
      <xdr:col>3</xdr:col>
      <xdr:colOff>342900</xdr:colOff>
      <xdr:row>2</xdr:row>
      <xdr:rowOff>390525</xdr:rowOff>
    </xdr:to>
    <xdr:sp>
      <xdr:nvSpPr>
        <xdr:cNvPr id="2" name="Line 11"/>
        <xdr:cNvSpPr>
          <a:spLocks/>
        </xdr:cNvSpPr>
      </xdr:nvSpPr>
      <xdr:spPr>
        <a:xfrm>
          <a:off x="1943100" y="952500"/>
          <a:ext cx="952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28575</xdr:rowOff>
    </xdr:from>
    <xdr:to>
      <xdr:col>1</xdr:col>
      <xdr:colOff>1000125</xdr:colOff>
      <xdr:row>2</xdr:row>
      <xdr:rowOff>371475</xdr:rowOff>
    </xdr:to>
    <xdr:pic>
      <xdr:nvPicPr>
        <xdr:cNvPr id="3" name="Picture 29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8575"/>
          <a:ext cx="10191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828675</xdr:colOff>
      <xdr:row>2</xdr:row>
      <xdr:rowOff>219075</xdr:rowOff>
    </xdr:from>
    <xdr:ext cx="2809875" cy="361950"/>
    <xdr:sp>
      <xdr:nvSpPr>
        <xdr:cNvPr id="4" name="Text Box 40"/>
        <xdr:cNvSpPr txBox="1">
          <a:spLocks noChangeAspect="1" noChangeArrowheads="1"/>
        </xdr:cNvSpPr>
      </xdr:nvSpPr>
      <xdr:spPr>
        <a:xfrm>
          <a:off x="3171825" y="1000125"/>
          <a:ext cx="28098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vol sera interdit, si l'essence à l'atterrissage est inférieure aux reserves règlementaires.</a:t>
          </a:r>
        </a:p>
      </xdr:txBody>
    </xdr:sp>
    <xdr:clientData/>
  </xdr:oneCellAnchor>
  <xdr:twoCellAnchor>
    <xdr:from>
      <xdr:col>1</xdr:col>
      <xdr:colOff>38100</xdr:colOff>
      <xdr:row>25</xdr:row>
      <xdr:rowOff>152400</xdr:rowOff>
    </xdr:from>
    <xdr:to>
      <xdr:col>7</xdr:col>
      <xdr:colOff>257175</xdr:colOff>
      <xdr:row>27</xdr:row>
      <xdr:rowOff>19050</xdr:rowOff>
    </xdr:to>
    <xdr:sp>
      <xdr:nvSpPr>
        <xdr:cNvPr id="5" name="Text Box 41"/>
        <xdr:cNvSpPr txBox="1">
          <a:spLocks noChangeAspect="1" noChangeArrowheads="1"/>
        </xdr:cNvSpPr>
      </xdr:nvSpPr>
      <xdr:spPr>
        <a:xfrm>
          <a:off x="123825" y="4800600"/>
          <a:ext cx="4076700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Vérifier si  les points sont bien à l'intérieur des limites de masse et centrage, </a:t>
          </a:r>
        </a:p>
      </xdr:txBody>
    </xdr:sp>
    <xdr:clientData/>
  </xdr:twoCellAnchor>
  <xdr:twoCellAnchor>
    <xdr:from>
      <xdr:col>1</xdr:col>
      <xdr:colOff>952500</xdr:colOff>
      <xdr:row>22</xdr:row>
      <xdr:rowOff>28575</xdr:rowOff>
    </xdr:from>
    <xdr:to>
      <xdr:col>9</xdr:col>
      <xdr:colOff>438150</xdr:colOff>
      <xdr:row>23</xdr:row>
      <xdr:rowOff>114300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1038225" y="4191000"/>
          <a:ext cx="4838700" cy="2476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éléments relevés sur la fiche de pesée du 02/06/10, valables jusqu'au 02/06/15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tabSelected="1" zoomScalePageLayoutView="0" workbookViewId="0" topLeftCell="A1">
      <selection activeCell="E9" sqref="E9"/>
    </sheetView>
  </sheetViews>
  <sheetFormatPr defaultColWidth="0" defaultRowHeight="12.75" zeroHeight="1"/>
  <cols>
    <col min="1" max="1" width="1.28515625" style="2" customWidth="1"/>
    <col min="2" max="2" width="23.28125" style="2" customWidth="1"/>
    <col min="3" max="3" width="0.85546875" style="2" customWidth="1"/>
    <col min="4" max="4" width="9.7109375" style="2" customWidth="1"/>
    <col min="5" max="5" width="12.7109375" style="2" customWidth="1"/>
    <col min="6" max="6" width="10.8515625" style="2" customWidth="1"/>
    <col min="7" max="7" width="0.42578125" style="2" customWidth="1"/>
    <col min="8" max="8" width="9.7109375" style="2" customWidth="1"/>
    <col min="9" max="9" width="12.7109375" style="2" customWidth="1"/>
    <col min="10" max="10" width="9.7109375" style="2" customWidth="1"/>
    <col min="11" max="11" width="1.28515625" style="2" customWidth="1"/>
    <col min="12" max="16384" width="0" style="2" hidden="1" customWidth="1"/>
  </cols>
  <sheetData>
    <row r="1" spans="1:10" ht="30.75" customHeight="1">
      <c r="A1" s="1"/>
      <c r="B1" s="59"/>
      <c r="C1" s="54" t="s">
        <v>15</v>
      </c>
      <c r="D1" s="54"/>
      <c r="E1" s="54"/>
      <c r="F1" s="54"/>
      <c r="G1" s="54"/>
      <c r="H1" s="54"/>
      <c r="I1" s="53" t="s">
        <v>23</v>
      </c>
      <c r="J1" s="53"/>
    </row>
    <row r="2" spans="1:10" ht="30.75" customHeight="1">
      <c r="A2" s="1"/>
      <c r="B2" s="59"/>
      <c r="C2" s="54"/>
      <c r="D2" s="54"/>
      <c r="E2" s="54"/>
      <c r="F2" s="54"/>
      <c r="G2" s="54"/>
      <c r="H2" s="54"/>
      <c r="I2" s="53"/>
      <c r="J2" s="53"/>
    </row>
    <row r="3" spans="1:10" ht="33" customHeight="1">
      <c r="A3" s="1"/>
      <c r="C3" s="61" t="s">
        <v>17</v>
      </c>
      <c r="D3" s="62"/>
      <c r="E3" s="62"/>
      <c r="F3" s="62"/>
      <c r="G3" s="62"/>
      <c r="H3" s="62"/>
      <c r="I3" s="62"/>
      <c r="J3" s="62"/>
    </row>
    <row r="4" spans="2:10" ht="12.75">
      <c r="B4" s="63" t="s">
        <v>30</v>
      </c>
      <c r="C4" s="9"/>
      <c r="D4" s="65">
        <v>242</v>
      </c>
      <c r="E4" s="67" t="s">
        <v>9</v>
      </c>
      <c r="F4" s="60"/>
      <c r="G4" s="60"/>
      <c r="H4" s="60"/>
      <c r="I4" s="60"/>
      <c r="J4" s="10"/>
    </row>
    <row r="5" spans="2:10" ht="12.75">
      <c r="B5" s="64"/>
      <c r="C5" s="11"/>
      <c r="D5" s="66"/>
      <c r="E5" s="68"/>
      <c r="F5" s="69" t="s">
        <v>26</v>
      </c>
      <c r="G5" s="70"/>
      <c r="H5" s="70"/>
      <c r="I5" s="12">
        <f>D4-D8</f>
        <v>82</v>
      </c>
      <c r="J5" s="13" t="s">
        <v>9</v>
      </c>
    </row>
    <row r="6" spans="2:10" ht="12.75">
      <c r="B6" s="14" t="s">
        <v>29</v>
      </c>
      <c r="C6" s="15"/>
      <c r="D6" s="7">
        <v>4</v>
      </c>
      <c r="E6" s="16" t="s">
        <v>14</v>
      </c>
      <c r="F6" s="55"/>
      <c r="G6" s="55"/>
      <c r="H6" s="55"/>
      <c r="I6" s="55"/>
      <c r="J6" s="55"/>
    </row>
    <row r="7" spans="2:14" ht="12.75" customHeight="1">
      <c r="B7" s="14" t="s">
        <v>3</v>
      </c>
      <c r="C7" s="15"/>
      <c r="D7" s="8">
        <v>40</v>
      </c>
      <c r="E7" s="16" t="s">
        <v>10</v>
      </c>
      <c r="F7" s="56" t="s">
        <v>18</v>
      </c>
      <c r="G7" s="57"/>
      <c r="H7" s="57"/>
      <c r="I7" s="57"/>
      <c r="J7" s="58"/>
      <c r="K7" s="6"/>
      <c r="L7" s="6"/>
      <c r="M7" s="6"/>
      <c r="N7" s="6"/>
    </row>
    <row r="8" spans="2:14" ht="12.75" customHeight="1">
      <c r="B8" s="14" t="s">
        <v>21</v>
      </c>
      <c r="C8" s="17"/>
      <c r="D8" s="18">
        <f>D7*D6</f>
        <v>160</v>
      </c>
      <c r="E8" s="46" t="s">
        <v>20</v>
      </c>
      <c r="F8" s="57" t="s">
        <v>19</v>
      </c>
      <c r="G8" s="57"/>
      <c r="H8" s="43" t="s">
        <v>28</v>
      </c>
      <c r="I8" s="57" t="s">
        <v>27</v>
      </c>
      <c r="J8" s="58"/>
      <c r="K8" s="6"/>
      <c r="L8" s="6"/>
      <c r="M8" s="6"/>
      <c r="N8" s="6"/>
    </row>
    <row r="9" spans="2:10" ht="19.5" customHeight="1">
      <c r="B9" s="19"/>
      <c r="C9" s="19"/>
      <c r="D9" s="19"/>
      <c r="E9" s="47">
        <v>0</v>
      </c>
      <c r="F9" s="45">
        <v>70</v>
      </c>
      <c r="G9" s="45">
        <v>72</v>
      </c>
      <c r="H9" s="44">
        <v>70</v>
      </c>
      <c r="I9" s="45">
        <v>70</v>
      </c>
      <c r="J9" s="44">
        <v>69</v>
      </c>
    </row>
    <row r="10" spans="2:10" s="4" customFormat="1" ht="15.75">
      <c r="B10" s="20"/>
      <c r="C10" s="21"/>
      <c r="D10" s="49" t="s">
        <v>7</v>
      </c>
      <c r="E10" s="50"/>
      <c r="F10" s="51"/>
      <c r="G10" s="22"/>
      <c r="H10" s="52" t="s">
        <v>8</v>
      </c>
      <c r="I10" s="50"/>
      <c r="J10" s="51"/>
    </row>
    <row r="11" spans="2:10" s="5" customFormat="1" ht="4.5" customHeight="1">
      <c r="B11" s="21"/>
      <c r="C11" s="21"/>
      <c r="D11" s="23"/>
      <c r="E11" s="23"/>
      <c r="F11" s="23"/>
      <c r="G11" s="21"/>
      <c r="H11" s="23"/>
      <c r="I11" s="23"/>
      <c r="J11" s="23"/>
    </row>
    <row r="12" spans="2:10" ht="12.75">
      <c r="B12" s="20"/>
      <c r="C12" s="24"/>
      <c r="D12" s="25" t="s">
        <v>0</v>
      </c>
      <c r="E12" s="25" t="s">
        <v>1</v>
      </c>
      <c r="F12" s="25" t="s">
        <v>2</v>
      </c>
      <c r="G12" s="13"/>
      <c r="H12" s="25" t="s">
        <v>0</v>
      </c>
      <c r="I12" s="25" t="s">
        <v>1</v>
      </c>
      <c r="J12" s="25" t="s">
        <v>2</v>
      </c>
    </row>
    <row r="13" spans="2:10" ht="12.75">
      <c r="B13" s="13"/>
      <c r="C13" s="24"/>
      <c r="D13" s="26" t="s">
        <v>4</v>
      </c>
      <c r="E13" s="27" t="s">
        <v>5</v>
      </c>
      <c r="F13" s="26" t="s">
        <v>6</v>
      </c>
      <c r="G13" s="13"/>
      <c r="H13" s="26" t="s">
        <v>4</v>
      </c>
      <c r="I13" s="27" t="s">
        <v>5</v>
      </c>
      <c r="J13" s="26" t="s">
        <v>6</v>
      </c>
    </row>
    <row r="14" spans="2:10" s="3" customFormat="1" ht="4.5" customHeight="1">
      <c r="B14" s="24"/>
      <c r="C14" s="24"/>
      <c r="D14" s="28"/>
      <c r="E14" s="29"/>
      <c r="F14" s="28"/>
      <c r="G14" s="24"/>
      <c r="H14" s="28"/>
      <c r="I14" s="29"/>
      <c r="J14" s="28"/>
    </row>
    <row r="15" spans="2:10" ht="12.75">
      <c r="B15" s="30" t="s">
        <v>11</v>
      </c>
      <c r="C15" s="31"/>
      <c r="D15" s="48">
        <v>696</v>
      </c>
      <c r="E15" s="32">
        <v>0.246</v>
      </c>
      <c r="F15" s="32">
        <f>D15*E15</f>
        <v>171.216</v>
      </c>
      <c r="G15" s="13"/>
      <c r="H15" s="39">
        <f aca="true" t="shared" si="0" ref="H15:I18">D15</f>
        <v>696</v>
      </c>
      <c r="I15" s="32">
        <f t="shared" si="0"/>
        <v>0.246</v>
      </c>
      <c r="J15" s="32">
        <f>H15*I15</f>
        <v>171.216</v>
      </c>
    </row>
    <row r="16" spans="2:10" ht="12.75">
      <c r="B16" s="30" t="s">
        <v>22</v>
      </c>
      <c r="C16" s="31"/>
      <c r="D16" s="39">
        <f>F9+H9</f>
        <v>140</v>
      </c>
      <c r="E16" s="32">
        <v>0.21</v>
      </c>
      <c r="F16" s="32">
        <f>D16*E16</f>
        <v>29.4</v>
      </c>
      <c r="G16" s="13"/>
      <c r="H16" s="39">
        <f t="shared" si="0"/>
        <v>140</v>
      </c>
      <c r="I16" s="32">
        <f t="shared" si="0"/>
        <v>0.21</v>
      </c>
      <c r="J16" s="32">
        <f>H16*I16</f>
        <v>29.4</v>
      </c>
    </row>
    <row r="17" spans="2:10" ht="12.75">
      <c r="B17" s="30" t="s">
        <v>25</v>
      </c>
      <c r="C17" s="31"/>
      <c r="D17" s="39">
        <f>I9+J9</f>
        <v>139</v>
      </c>
      <c r="E17" s="32">
        <v>1</v>
      </c>
      <c r="F17" s="32">
        <f>D17*E17</f>
        <v>139</v>
      </c>
      <c r="G17" s="13"/>
      <c r="H17" s="39">
        <f t="shared" si="0"/>
        <v>139</v>
      </c>
      <c r="I17" s="32">
        <f t="shared" si="0"/>
        <v>1</v>
      </c>
      <c r="J17" s="32">
        <f>H17*I17</f>
        <v>139</v>
      </c>
    </row>
    <row r="18" spans="2:10" ht="12.75">
      <c r="B18" s="30" t="s">
        <v>24</v>
      </c>
      <c r="C18" s="31"/>
      <c r="D18" s="39">
        <f>E9</f>
        <v>0</v>
      </c>
      <c r="E18" s="32">
        <v>1.86</v>
      </c>
      <c r="F18" s="32">
        <f>D18*E18</f>
        <v>0</v>
      </c>
      <c r="G18" s="13"/>
      <c r="H18" s="39">
        <f t="shared" si="0"/>
        <v>0</v>
      </c>
      <c r="I18" s="32">
        <f t="shared" si="0"/>
        <v>1.86</v>
      </c>
      <c r="J18" s="32">
        <f>H18*I18</f>
        <v>0</v>
      </c>
    </row>
    <row r="19" spans="2:10" ht="12.75">
      <c r="B19" s="30" t="s">
        <v>16</v>
      </c>
      <c r="C19" s="31"/>
      <c r="D19" s="39">
        <f>D4*0.72</f>
        <v>174.23999999999998</v>
      </c>
      <c r="E19" s="32">
        <v>0.36</v>
      </c>
      <c r="F19" s="32">
        <f>D19*E19</f>
        <v>62.72639999999999</v>
      </c>
      <c r="G19" s="13"/>
      <c r="H19" s="39">
        <f>I5*0.72</f>
        <v>59.04</v>
      </c>
      <c r="I19" s="32">
        <f>E19</f>
        <v>0.36</v>
      </c>
      <c r="J19" s="32">
        <f>H19*I19</f>
        <v>21.2544</v>
      </c>
    </row>
    <row r="20" spans="2:10" s="3" customFormat="1" ht="4.5" customHeight="1">
      <c r="B20" s="24"/>
      <c r="C20" s="24"/>
      <c r="D20" s="40"/>
      <c r="E20" s="33"/>
      <c r="F20" s="34"/>
      <c r="G20" s="24"/>
      <c r="H20" s="40"/>
      <c r="I20" s="33"/>
      <c r="J20" s="33"/>
    </row>
    <row r="21" spans="2:10" ht="15.75">
      <c r="B21" s="35" t="s">
        <v>12</v>
      </c>
      <c r="C21" s="21"/>
      <c r="D21" s="37">
        <f>SUM(D15:D19)</f>
        <v>1149.24</v>
      </c>
      <c r="E21" s="36">
        <f>F21/D21</f>
        <v>0.35009432320490064</v>
      </c>
      <c r="F21" s="32">
        <f>SUM(F15:F19)</f>
        <v>402.3424</v>
      </c>
      <c r="G21" s="13"/>
      <c r="H21" s="37">
        <f>SUM(H15:H19)</f>
        <v>1034.04</v>
      </c>
      <c r="I21" s="36">
        <f>J21/H21</f>
        <v>0.3489907547096824</v>
      </c>
      <c r="J21" s="32">
        <f>SUM(J15:J19)</f>
        <v>360.87039999999996</v>
      </c>
    </row>
    <row r="22" spans="2:10" ht="15.75">
      <c r="B22" s="35" t="s">
        <v>13</v>
      </c>
      <c r="C22" s="21"/>
      <c r="D22" s="38">
        <f>E21</f>
        <v>0.35009432320490064</v>
      </c>
      <c r="E22" s="42" t="str">
        <f>IF(AND(D21&lt;=1150,AND(D22&gt;=0.201,D22&lt;=0.436,I22,AND(I5&gt;=23))),"AUTORISE","INTERDIT")</f>
        <v>AUTORISE</v>
      </c>
      <c r="F22" s="41"/>
      <c r="G22" s="13"/>
      <c r="H22" s="38">
        <f>I21</f>
        <v>0.3489907547096824</v>
      </c>
      <c r="I22" s="42" t="str">
        <f>IF(AND(H21&lt;=1150,AND(H22&gt;=0.201,H22&lt;=0.436,AND(I5&gt;=23))),"AUTORISE","INTERDIT")</f>
        <v>AUTORISE</v>
      </c>
      <c r="J22" s="41"/>
    </row>
    <row r="23" spans="2:8" ht="12.75" customHeight="1">
      <c r="B23" s="4"/>
      <c r="C23" s="5"/>
      <c r="D23" s="4"/>
      <c r="H23" s="4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 hidden="1"/>
    <row r="52" ht="12.75" hidden="1"/>
    <row r="53" ht="12.75" hidden="1"/>
    <row r="54" ht="12.75"/>
    <row r="55" ht="12.75"/>
    <row r="56" ht="12.75"/>
    <row r="57" ht="12.75"/>
  </sheetData>
  <sheetProtection sheet="1"/>
  <mergeCells count="15">
    <mergeCell ref="B1:B2"/>
    <mergeCell ref="F4:I4"/>
    <mergeCell ref="C3:J3"/>
    <mergeCell ref="B4:B5"/>
    <mergeCell ref="D4:D5"/>
    <mergeCell ref="E4:E5"/>
    <mergeCell ref="F5:H5"/>
    <mergeCell ref="D10:F10"/>
    <mergeCell ref="H10:J10"/>
    <mergeCell ref="I1:J2"/>
    <mergeCell ref="C1:H2"/>
    <mergeCell ref="F6:J6"/>
    <mergeCell ref="F7:J7"/>
    <mergeCell ref="I8:J8"/>
    <mergeCell ref="F8:G8"/>
  </mergeCells>
  <conditionalFormatting sqref="H22">
    <cfRule type="cellIs" priority="1" dxfId="4" operator="greaterThan" stopIfTrue="1">
      <formula>0.436</formula>
    </cfRule>
    <cfRule type="cellIs" priority="2" dxfId="9" operator="between" stopIfTrue="1">
      <formula>0.891</formula>
      <formula>1.047</formula>
    </cfRule>
  </conditionalFormatting>
  <conditionalFormatting sqref="D22">
    <cfRule type="cellIs" priority="3" dxfId="4" operator="greaterThan" stopIfTrue="1">
      <formula>0.436</formula>
    </cfRule>
    <cfRule type="cellIs" priority="4" dxfId="9" operator="between" stopIfTrue="1">
      <formula>770</formula>
      <formula>870</formula>
    </cfRule>
  </conditionalFormatting>
  <conditionalFormatting sqref="D4:D5">
    <cfRule type="cellIs" priority="5" dxfId="4" operator="greaterThan" stopIfTrue="1">
      <formula>242</formula>
    </cfRule>
  </conditionalFormatting>
  <conditionalFormatting sqref="H21 D21">
    <cfRule type="cellIs" priority="6" dxfId="4" operator="greaterThan" stopIfTrue="1">
      <formula>1150</formula>
    </cfRule>
  </conditionalFormatting>
  <conditionalFormatting sqref="D10:F10">
    <cfRule type="cellIs" priority="7" dxfId="0" operator="greaterThan" stopIfTrue="1">
      <formula>60</formula>
    </cfRule>
  </conditionalFormatting>
  <conditionalFormatting sqref="D18">
    <cfRule type="cellIs" priority="8" dxfId="4" operator="greaterThan" stopIfTrue="1">
      <formula>60</formula>
    </cfRule>
  </conditionalFormatting>
  <conditionalFormatting sqref="I5">
    <cfRule type="cellIs" priority="9" dxfId="4" operator="lessThan" stopIfTrue="1">
      <formula>23</formula>
    </cfRule>
  </conditionalFormatting>
  <conditionalFormatting sqref="E22">
    <cfRule type="cellIs" priority="10" dxfId="3" operator="equal" stopIfTrue="1">
      <formula>"AUTORISE"</formula>
    </cfRule>
    <cfRule type="cellIs" priority="11" dxfId="1" operator="equal" stopIfTrue="1">
      <formula>"INTERDIT"</formula>
    </cfRule>
  </conditionalFormatting>
  <conditionalFormatting sqref="I22">
    <cfRule type="cellIs" priority="12" dxfId="1" operator="equal" stopIfTrue="1">
      <formula>"INTERDIT"</formula>
    </cfRule>
    <cfRule type="cellIs" priority="13" dxfId="0" operator="equal" stopIfTrue="1">
      <formula>"AUTORISE"</formula>
    </cfRule>
  </conditionalFormatting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</dc:creator>
  <cp:keywords/>
  <dc:description/>
  <cp:lastModifiedBy>Daniel</cp:lastModifiedBy>
  <cp:lastPrinted>2003-03-23T12:42:24Z</cp:lastPrinted>
  <dcterms:created xsi:type="dcterms:W3CDTF">2003-03-20T20:42:02Z</dcterms:created>
  <dcterms:modified xsi:type="dcterms:W3CDTF">2010-07-27T07:29:32Z</dcterms:modified>
  <cp:category/>
  <cp:version/>
  <cp:contentType/>
  <cp:contentStatus/>
</cp:coreProperties>
</file>